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27380.21984\"/>
    </mc:Choice>
  </mc:AlternateContent>
  <xr:revisionPtr revIDLastSave="0" documentId="13_ncr:1_{6E61F1D0-E0F3-4E44-982D-D02B44B7BD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1 (2)" sheetId="18" r:id="rId1"/>
  </sheets>
  <definedNames>
    <definedName name="_xlnm._FilterDatabase" localSheetId="0" hidden="1">'Прил1 (2)'!$B$2:$G$49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4" i="18" l="1"/>
  <c r="E95" i="18" s="1"/>
  <c r="G93" i="18"/>
  <c r="G92" i="18"/>
  <c r="G91" i="18"/>
  <c r="G90" i="18"/>
  <c r="E88" i="18"/>
  <c r="G87" i="18"/>
  <c r="G86" i="18"/>
  <c r="E85" i="18"/>
  <c r="G84" i="18"/>
  <c r="G83" i="18"/>
  <c r="G82" i="18"/>
  <c r="G81" i="18"/>
  <c r="E79" i="18"/>
  <c r="G78" i="18"/>
  <c r="G77" i="18"/>
  <c r="E76" i="18"/>
  <c r="G75" i="18"/>
  <c r="G74" i="18"/>
  <c r="G73" i="18"/>
  <c r="E71" i="18"/>
  <c r="G70" i="18"/>
  <c r="G69" i="18"/>
  <c r="E68" i="18"/>
  <c r="G67" i="18"/>
  <c r="G66" i="18"/>
  <c r="G65" i="18"/>
  <c r="E64" i="18"/>
  <c r="G63" i="18"/>
  <c r="G62" i="18"/>
  <c r="E60" i="18"/>
  <c r="G59" i="18"/>
  <c r="G58" i="18"/>
  <c r="E57" i="18"/>
  <c r="G56" i="18"/>
  <c r="E54" i="18"/>
  <c r="G53" i="18"/>
  <c r="G52" i="18"/>
  <c r="E51" i="18"/>
  <c r="G50" i="18"/>
  <c r="E48" i="18"/>
  <c r="G47" i="18"/>
  <c r="E46" i="18"/>
  <c r="G45" i="18"/>
  <c r="G44" i="18"/>
  <c r="G43" i="18"/>
  <c r="E42" i="18"/>
  <c r="G41" i="18"/>
  <c r="G40" i="18"/>
  <c r="G39" i="18"/>
  <c r="E38" i="18"/>
  <c r="G37" i="18"/>
  <c r="E35" i="18"/>
  <c r="G34" i="18"/>
  <c r="E33" i="18"/>
  <c r="G32" i="18"/>
  <c r="E31" i="18"/>
  <c r="G30" i="18"/>
  <c r="E29" i="18"/>
  <c r="G28" i="18"/>
  <c r="G27" i="18"/>
  <c r="G26" i="18"/>
  <c r="E25" i="18"/>
  <c r="G24" i="18"/>
  <c r="G23" i="18"/>
  <c r="E22" i="18"/>
  <c r="G21" i="18"/>
  <c r="E20" i="18"/>
  <c r="G19" i="18"/>
  <c r="G18" i="18"/>
  <c r="G17" i="18"/>
  <c r="E15" i="18"/>
  <c r="G14" i="18"/>
  <c r="G13" i="18"/>
  <c r="E12" i="18"/>
  <c r="G11" i="18"/>
  <c r="G10" i="18"/>
  <c r="E9" i="18"/>
  <c r="G8" i="18"/>
  <c r="G7" i="18"/>
  <c r="G6" i="18"/>
  <c r="E5" i="18"/>
  <c r="G4" i="18"/>
  <c r="G3" i="18"/>
  <c r="E89" i="18" l="1"/>
  <c r="E55" i="18"/>
  <c r="E36" i="18"/>
  <c r="G33" i="18"/>
  <c r="G35" i="18"/>
  <c r="G38" i="18"/>
  <c r="G46" i="18"/>
  <c r="G48" i="18"/>
  <c r="G51" i="18"/>
  <c r="G54" i="18"/>
  <c r="G60" i="18"/>
  <c r="G64" i="18"/>
  <c r="G68" i="18"/>
  <c r="G71" i="18"/>
  <c r="E72" i="18"/>
  <c r="G88" i="18"/>
  <c r="G94" i="18"/>
  <c r="G95" i="18" s="1"/>
  <c r="H95" i="18" s="1"/>
  <c r="G29" i="18"/>
  <c r="G22" i="18"/>
  <c r="E16" i="18"/>
  <c r="E96" i="18" s="1"/>
  <c r="E80" i="18"/>
  <c r="G5" i="18"/>
  <c r="G9" i="18"/>
  <c r="G12" i="18"/>
  <c r="G15" i="18"/>
  <c r="G20" i="18"/>
  <c r="G25" i="18"/>
  <c r="G31" i="18"/>
  <c r="G42" i="18"/>
  <c r="E49" i="18"/>
  <c r="G57" i="18"/>
  <c r="E61" i="18"/>
  <c r="G76" i="18"/>
  <c r="G79" i="18"/>
  <c r="G85" i="18"/>
  <c r="G55" i="18" l="1"/>
  <c r="G36" i="18"/>
  <c r="G61" i="18"/>
  <c r="H61" i="18" s="1"/>
  <c r="G89" i="18"/>
  <c r="H89" i="18" s="1"/>
  <c r="G72" i="18"/>
  <c r="H72" i="18" s="1"/>
  <c r="G49" i="18"/>
  <c r="H49" i="18" s="1"/>
  <c r="G16" i="18"/>
  <c r="G80" i="18"/>
  <c r="H80" i="18" s="1"/>
  <c r="H55" i="18"/>
  <c r="H36" i="18"/>
  <c r="H16" i="18"/>
</calcChain>
</file>

<file path=xl/sharedStrings.xml><?xml version="1.0" encoding="utf-8"?>
<sst xmlns="http://schemas.openxmlformats.org/spreadsheetml/2006/main" count="185" uniqueCount="54">
  <si>
    <t>Отдел и подотдел</t>
  </si>
  <si>
    <t>Дървесен вид</t>
  </si>
  <si>
    <t>Сортимент</t>
  </si>
  <si>
    <t>Прогнозно количество дървесина пр.куб.м.</t>
  </si>
  <si>
    <t>Начална цена лв./пр.м3 без ДДС</t>
  </si>
  <si>
    <t>Обща цена. лв. без ДДС</t>
  </si>
  <si>
    <t>Всичко за подотдела</t>
  </si>
  <si>
    <t>Приложение 1</t>
  </si>
  <si>
    <t>Обект</t>
  </si>
  <si>
    <t>Гаранция за участие лв.</t>
  </si>
  <si>
    <t>цр</t>
  </si>
  <si>
    <t>Дърва за огрев -технологична д-на</t>
  </si>
  <si>
    <t>пкл</t>
  </si>
  <si>
    <t>гбр</t>
  </si>
  <si>
    <t>мжд</t>
  </si>
  <si>
    <t>кгбр</t>
  </si>
  <si>
    <t>бл</t>
  </si>
  <si>
    <t>388 б</t>
  </si>
  <si>
    <t>388 в</t>
  </si>
  <si>
    <t>389 в</t>
  </si>
  <si>
    <t>391 ж</t>
  </si>
  <si>
    <t>Общо за обект: 12</t>
  </si>
  <si>
    <t>8 в</t>
  </si>
  <si>
    <t>11 п</t>
  </si>
  <si>
    <t>23 г</t>
  </si>
  <si>
    <t>19 д</t>
  </si>
  <si>
    <t>19 е</t>
  </si>
  <si>
    <t>57 з</t>
  </si>
  <si>
    <t>67 г</t>
  </si>
  <si>
    <t>Общо за обект: 13</t>
  </si>
  <si>
    <t>260 г</t>
  </si>
  <si>
    <t>268 ц</t>
  </si>
  <si>
    <t>299 д</t>
  </si>
  <si>
    <t>Общо за обект: 15</t>
  </si>
  <si>
    <t>73 и</t>
  </si>
  <si>
    <t>85 а</t>
  </si>
  <si>
    <t>Общо за обект: 16</t>
  </si>
  <si>
    <t>74 б</t>
  </si>
  <si>
    <t>Общо за обект: 17</t>
  </si>
  <si>
    <t>239 ж</t>
  </si>
  <si>
    <t>254 в</t>
  </si>
  <si>
    <t>Общо за обект: 18</t>
  </si>
  <si>
    <t>383 ж</t>
  </si>
  <si>
    <t>433 д</t>
  </si>
  <si>
    <t>Общо за обект: 19</t>
  </si>
  <si>
    <t>233 ж</t>
  </si>
  <si>
    <t>74 л</t>
  </si>
  <si>
    <t>71 з</t>
  </si>
  <si>
    <t>396 е</t>
  </si>
  <si>
    <t>258 д</t>
  </si>
  <si>
    <t>215 е</t>
  </si>
  <si>
    <t>мждр</t>
  </si>
  <si>
    <t>Общо за обект: 14</t>
  </si>
  <si>
    <t>Общо за обект: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</si>
</sst>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л_в_._-;\-* #,##0.00\ _л_в_._-;_-* &quot;-&quot;??\ _л_в_._-;_-@_-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 applyNumberFormat="0" applyFont="0" applyFill="0" applyBorder="0" applyAlignment="0" applyProtection="0">
      <alignment vertical="top"/>
    </xf>
  </cellStyleXfs>
  <cellXfs count="45">
    <xf numFmtId="0" fontId="0" fillId="0" borderId="0" xfId="0"/>
    <xf numFmtId="0" fontId="2" fillId="3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top"/>
    </xf>
    <xf numFmtId="2" fontId="2" fillId="4" borderId="1" xfId="0" applyNumberFormat="1" applyFont="1" applyFill="1" applyBorder="1" applyAlignment="1">
      <alignment horizontal="center" vertical="top"/>
    </xf>
    <xf numFmtId="2" fontId="3" fillId="4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top"/>
    </xf>
    <xf numFmtId="0" fontId="3" fillId="5" borderId="4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</cellXfs>
  <cellStyles count="4">
    <cellStyle name="Normal_Sheet1" xfId="3" xr:uid="{00000000-0005-0000-0000-000000000000}"/>
    <cellStyle name="Запетая 2" xfId="2" xr:uid="{00000000-0005-0000-0000-000001000000}"/>
    <cellStyle name="Нормален" xfId="0" builtinId="0"/>
    <cellStyle name="Нормален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6"/>
  <sheetViews>
    <sheetView tabSelected="1" topLeftCell="A70" zoomScale="85" zoomScaleNormal="85" workbookViewId="0">
      <selection activeCell="D102" sqref="D102"/>
    </sheetView>
  </sheetViews>
  <sheetFormatPr defaultColWidth="9.140625" defaultRowHeight="15.75" x14ac:dyDescent="0.25"/>
  <cols>
    <col min="1" max="1" width="9.140625" style="16"/>
    <col min="2" max="2" width="10.5703125" style="16" customWidth="1"/>
    <col min="3" max="3" width="10.42578125" style="16" customWidth="1"/>
    <col min="4" max="4" width="36" style="16" customWidth="1"/>
    <col min="5" max="5" width="12" style="16" customWidth="1"/>
    <col min="6" max="6" width="10" style="16" customWidth="1"/>
    <col min="7" max="7" width="11" style="16" customWidth="1"/>
    <col min="8" max="8" width="12.42578125" style="6" customWidth="1"/>
    <col min="9" max="16384" width="9.140625" style="16"/>
  </cols>
  <sheetData>
    <row r="1" spans="1:8" x14ac:dyDescent="0.25">
      <c r="D1" s="6" t="s">
        <v>7</v>
      </c>
    </row>
    <row r="2" spans="1:8" ht="63" x14ac:dyDescent="0.25">
      <c r="A2" s="9" t="s">
        <v>8</v>
      </c>
      <c r="B2" s="3" t="s">
        <v>0</v>
      </c>
      <c r="C2" s="3" t="s">
        <v>1</v>
      </c>
      <c r="D2" s="4" t="s">
        <v>2</v>
      </c>
      <c r="E2" s="3" t="s">
        <v>3</v>
      </c>
      <c r="F2" s="3" t="s">
        <v>4</v>
      </c>
      <c r="G2" s="3" t="s">
        <v>5</v>
      </c>
      <c r="H2" s="5" t="s">
        <v>9</v>
      </c>
    </row>
    <row r="3" spans="1:8" s="8" customFormat="1" x14ac:dyDescent="0.25">
      <c r="A3" s="37">
        <v>12</v>
      </c>
      <c r="B3" s="36" t="s">
        <v>17</v>
      </c>
      <c r="C3" s="7" t="s">
        <v>10</v>
      </c>
      <c r="D3" s="17" t="s">
        <v>11</v>
      </c>
      <c r="E3" s="8">
        <v>110</v>
      </c>
      <c r="F3" s="18">
        <v>37.5</v>
      </c>
      <c r="G3" s="18">
        <f t="shared" ref="G3:G4" si="0">E3*F3</f>
        <v>4125</v>
      </c>
      <c r="H3" s="6"/>
    </row>
    <row r="4" spans="1:8" s="8" customFormat="1" x14ac:dyDescent="0.25">
      <c r="A4" s="37"/>
      <c r="B4" s="36"/>
      <c r="C4" s="7"/>
      <c r="D4" s="17" t="s">
        <v>11</v>
      </c>
      <c r="E4" s="8">
        <v>40</v>
      </c>
      <c r="F4" s="18">
        <v>37.5</v>
      </c>
      <c r="G4" s="18">
        <f t="shared" si="0"/>
        <v>1500</v>
      </c>
      <c r="H4" s="6"/>
    </row>
    <row r="5" spans="1:8" s="8" customFormat="1" x14ac:dyDescent="0.25">
      <c r="A5" s="37"/>
      <c r="B5" s="34" t="s">
        <v>6</v>
      </c>
      <c r="C5" s="35"/>
      <c r="D5" s="35"/>
      <c r="E5" s="21">
        <f>SUM(E3:E4)</f>
        <v>150</v>
      </c>
      <c r="F5" s="20"/>
      <c r="G5" s="22">
        <f>SUM(G3:G4)</f>
        <v>5625</v>
      </c>
      <c r="H5" s="6"/>
    </row>
    <row r="6" spans="1:8" s="8" customFormat="1" x14ac:dyDescent="0.25">
      <c r="A6" s="37"/>
      <c r="B6" s="36" t="s">
        <v>18</v>
      </c>
      <c r="C6" s="7" t="s">
        <v>10</v>
      </c>
      <c r="D6" s="17" t="s">
        <v>11</v>
      </c>
      <c r="E6" s="8">
        <v>110</v>
      </c>
      <c r="F6" s="18">
        <v>37.5</v>
      </c>
      <c r="G6" s="18">
        <f t="shared" ref="G6:G8" si="1">E6*F6</f>
        <v>4125</v>
      </c>
      <c r="H6" s="6"/>
    </row>
    <row r="7" spans="1:8" s="8" customFormat="1" x14ac:dyDescent="0.25">
      <c r="A7" s="37"/>
      <c r="B7" s="36"/>
      <c r="C7" s="7" t="s">
        <v>16</v>
      </c>
      <c r="D7" s="17" t="s">
        <v>11</v>
      </c>
      <c r="E7" s="8">
        <v>30</v>
      </c>
      <c r="F7" s="18">
        <v>37.5</v>
      </c>
      <c r="G7" s="18">
        <f t="shared" si="1"/>
        <v>1125</v>
      </c>
      <c r="H7" s="6"/>
    </row>
    <row r="8" spans="1:8" s="8" customFormat="1" x14ac:dyDescent="0.25">
      <c r="A8" s="37"/>
      <c r="B8" s="36"/>
      <c r="C8" s="7" t="s">
        <v>15</v>
      </c>
      <c r="D8" s="17" t="s">
        <v>11</v>
      </c>
      <c r="E8" s="8">
        <v>10</v>
      </c>
      <c r="F8" s="18">
        <v>37.5</v>
      </c>
      <c r="G8" s="18">
        <f t="shared" si="1"/>
        <v>375</v>
      </c>
      <c r="H8" s="6"/>
    </row>
    <row r="9" spans="1:8" s="8" customFormat="1" x14ac:dyDescent="0.25">
      <c r="A9" s="37"/>
      <c r="B9" s="34" t="s">
        <v>6</v>
      </c>
      <c r="C9" s="35"/>
      <c r="D9" s="35"/>
      <c r="E9" s="21">
        <f>SUM(E6:E8)</f>
        <v>150</v>
      </c>
      <c r="F9" s="23"/>
      <c r="G9" s="22">
        <f>SUM(G6:G8)</f>
        <v>5625</v>
      </c>
      <c r="H9" s="6"/>
    </row>
    <row r="10" spans="1:8" s="8" customFormat="1" x14ac:dyDescent="0.25">
      <c r="A10" s="37"/>
      <c r="B10" s="36" t="s">
        <v>19</v>
      </c>
      <c r="C10" s="7" t="s">
        <v>10</v>
      </c>
      <c r="D10" s="17" t="s">
        <v>11</v>
      </c>
      <c r="E10" s="8">
        <v>40</v>
      </c>
      <c r="F10" s="18">
        <v>37.5</v>
      </c>
      <c r="G10" s="18">
        <f t="shared" ref="G10:G11" si="2">E10*F10</f>
        <v>1500</v>
      </c>
      <c r="H10" s="6"/>
    </row>
    <row r="11" spans="1:8" s="8" customFormat="1" x14ac:dyDescent="0.25">
      <c r="A11" s="37"/>
      <c r="B11" s="36"/>
      <c r="C11" s="7" t="s">
        <v>16</v>
      </c>
      <c r="D11" s="17" t="s">
        <v>11</v>
      </c>
      <c r="E11" s="8">
        <v>10</v>
      </c>
      <c r="F11" s="18">
        <v>37.5</v>
      </c>
      <c r="G11" s="18">
        <f t="shared" si="2"/>
        <v>375</v>
      </c>
      <c r="H11" s="6"/>
    </row>
    <row r="12" spans="1:8" s="8" customFormat="1" x14ac:dyDescent="0.25">
      <c r="A12" s="37"/>
      <c r="B12" s="34" t="s">
        <v>6</v>
      </c>
      <c r="C12" s="35"/>
      <c r="D12" s="35"/>
      <c r="E12" s="21">
        <f>SUM(E10:E11)</f>
        <v>50</v>
      </c>
      <c r="F12" s="20"/>
      <c r="G12" s="22">
        <f>SUM(G10:G11)</f>
        <v>1875</v>
      </c>
      <c r="H12" s="6"/>
    </row>
    <row r="13" spans="1:8" s="8" customFormat="1" x14ac:dyDescent="0.25">
      <c r="A13" s="37"/>
      <c r="B13" s="36" t="s">
        <v>20</v>
      </c>
      <c r="C13" s="7" t="s">
        <v>10</v>
      </c>
      <c r="D13" s="17" t="s">
        <v>11</v>
      </c>
      <c r="E13" s="8">
        <v>140</v>
      </c>
      <c r="F13" s="18">
        <v>37.5</v>
      </c>
      <c r="G13" s="18">
        <f t="shared" ref="G13:G14" si="3">E13*F13</f>
        <v>5250</v>
      </c>
      <c r="H13" s="6"/>
    </row>
    <row r="14" spans="1:8" s="8" customFormat="1" x14ac:dyDescent="0.25">
      <c r="A14" s="37"/>
      <c r="B14" s="36"/>
      <c r="C14" s="7" t="s">
        <v>16</v>
      </c>
      <c r="D14" s="17" t="s">
        <v>11</v>
      </c>
      <c r="E14" s="8">
        <v>100</v>
      </c>
      <c r="F14" s="18">
        <v>37.5</v>
      </c>
      <c r="G14" s="18">
        <f t="shared" si="3"/>
        <v>3750</v>
      </c>
      <c r="H14" s="6"/>
    </row>
    <row r="15" spans="1:8" s="8" customFormat="1" x14ac:dyDescent="0.25">
      <c r="A15" s="37"/>
      <c r="B15" s="34" t="s">
        <v>6</v>
      </c>
      <c r="C15" s="35"/>
      <c r="D15" s="35"/>
      <c r="E15" s="21">
        <f>SUM(E13:E14)</f>
        <v>240</v>
      </c>
      <c r="F15" s="20"/>
      <c r="G15" s="22">
        <f>SUM(G13:G14)</f>
        <v>9000</v>
      </c>
      <c r="H15" s="6"/>
    </row>
    <row r="16" spans="1:8" x14ac:dyDescent="0.25">
      <c r="A16" s="38" t="s">
        <v>21</v>
      </c>
      <c r="B16" s="38"/>
      <c r="C16" s="38"/>
      <c r="D16" s="38"/>
      <c r="E16" s="25">
        <f>+E15+E12+E9+E5</f>
        <v>590</v>
      </c>
      <c r="F16" s="25"/>
      <c r="G16" s="25">
        <f>+G15+G12+G9+G5</f>
        <v>22125</v>
      </c>
      <c r="H16" s="14">
        <f>G16*0.05</f>
        <v>1106.25</v>
      </c>
    </row>
    <row r="17" spans="1:8" s="8" customFormat="1" ht="15.75" customHeight="1" x14ac:dyDescent="0.25">
      <c r="A17" s="37">
        <v>13</v>
      </c>
      <c r="B17" s="39" t="s">
        <v>22</v>
      </c>
      <c r="C17" s="7" t="s">
        <v>10</v>
      </c>
      <c r="D17" s="17" t="s">
        <v>11</v>
      </c>
      <c r="E17" s="11">
        <v>10</v>
      </c>
      <c r="F17" s="28">
        <v>37.5</v>
      </c>
      <c r="G17" s="18">
        <f t="shared" ref="G17:G19" si="4">E17*F17</f>
        <v>375</v>
      </c>
      <c r="H17" s="26"/>
    </row>
    <row r="18" spans="1:8" s="8" customFormat="1" ht="15.75" customHeight="1" x14ac:dyDescent="0.25">
      <c r="A18" s="37"/>
      <c r="B18" s="39"/>
      <c r="C18" s="11" t="s">
        <v>13</v>
      </c>
      <c r="D18" s="17" t="s">
        <v>11</v>
      </c>
      <c r="E18" s="11">
        <v>30</v>
      </c>
      <c r="F18" s="28">
        <v>37.5</v>
      </c>
      <c r="G18" s="18">
        <f t="shared" si="4"/>
        <v>1125</v>
      </c>
      <c r="H18" s="26"/>
    </row>
    <row r="19" spans="1:8" s="8" customFormat="1" ht="15.75" customHeight="1" x14ac:dyDescent="0.25">
      <c r="A19" s="37"/>
      <c r="B19" s="39"/>
      <c r="C19" s="11" t="s">
        <v>12</v>
      </c>
      <c r="D19" s="17" t="s">
        <v>11</v>
      </c>
      <c r="E19" s="11">
        <v>10</v>
      </c>
      <c r="F19" s="28">
        <v>37.5</v>
      </c>
      <c r="G19" s="18">
        <f t="shared" si="4"/>
        <v>375</v>
      </c>
      <c r="H19" s="26"/>
    </row>
    <row r="20" spans="1:8" s="8" customFormat="1" ht="15.75" customHeight="1" x14ac:dyDescent="0.25">
      <c r="A20" s="37"/>
      <c r="B20" s="34" t="s">
        <v>6</v>
      </c>
      <c r="C20" s="35"/>
      <c r="D20" s="35"/>
      <c r="E20" s="19">
        <f>SUM(E17:E19)</f>
        <v>50</v>
      </c>
      <c r="F20" s="19"/>
      <c r="G20" s="15">
        <f>SUM(G17:G19)</f>
        <v>1875</v>
      </c>
      <c r="H20" s="27"/>
    </row>
    <row r="21" spans="1:8" s="8" customFormat="1" ht="15.75" customHeight="1" x14ac:dyDescent="0.25">
      <c r="A21" s="37"/>
      <c r="B21" s="30" t="s">
        <v>23</v>
      </c>
      <c r="C21" s="7" t="s">
        <v>10</v>
      </c>
      <c r="D21" s="24" t="s">
        <v>11</v>
      </c>
      <c r="E21" s="11">
        <v>55</v>
      </c>
      <c r="F21" s="28">
        <v>37.5</v>
      </c>
      <c r="G21" s="18">
        <f t="shared" ref="G21" si="5">E21*F21</f>
        <v>2062.5</v>
      </c>
      <c r="H21" s="26"/>
    </row>
    <row r="22" spans="1:8" s="8" customFormat="1" ht="15.75" customHeight="1" x14ac:dyDescent="0.25">
      <c r="A22" s="37"/>
      <c r="B22" s="34" t="s">
        <v>6</v>
      </c>
      <c r="C22" s="35"/>
      <c r="D22" s="35"/>
      <c r="E22" s="19">
        <f>SUM(E21:E21)</f>
        <v>55</v>
      </c>
      <c r="F22" s="29"/>
      <c r="G22" s="15">
        <f>SUM(G21:G21)</f>
        <v>2062.5</v>
      </c>
      <c r="H22" s="27"/>
    </row>
    <row r="23" spans="1:8" s="8" customFormat="1" ht="15.75" customHeight="1" x14ac:dyDescent="0.25">
      <c r="A23" s="37"/>
      <c r="B23" s="39" t="s">
        <v>24</v>
      </c>
      <c r="C23" s="7" t="s">
        <v>10</v>
      </c>
      <c r="D23" s="24" t="s">
        <v>11</v>
      </c>
      <c r="E23" s="11">
        <v>200</v>
      </c>
      <c r="F23" s="28">
        <v>37.5</v>
      </c>
      <c r="G23" s="18">
        <f t="shared" ref="G23:G24" si="6">E23*F23</f>
        <v>7500</v>
      </c>
      <c r="H23" s="26"/>
    </row>
    <row r="24" spans="1:8" s="8" customFormat="1" ht="15.75" customHeight="1" x14ac:dyDescent="0.25">
      <c r="A24" s="37"/>
      <c r="B24" s="39"/>
      <c r="C24" s="7" t="s">
        <v>13</v>
      </c>
      <c r="D24" s="24" t="s">
        <v>11</v>
      </c>
      <c r="E24" s="11">
        <v>40</v>
      </c>
      <c r="F24" s="28">
        <v>37.5</v>
      </c>
      <c r="G24" s="18">
        <f t="shared" si="6"/>
        <v>1500</v>
      </c>
      <c r="H24" s="26"/>
    </row>
    <row r="25" spans="1:8" s="8" customFormat="1" ht="15.75" customHeight="1" x14ac:dyDescent="0.25">
      <c r="A25" s="37"/>
      <c r="B25" s="34" t="s">
        <v>6</v>
      </c>
      <c r="C25" s="35"/>
      <c r="D25" s="35"/>
      <c r="E25" s="19">
        <f>SUM(E23:E24)</f>
        <v>240</v>
      </c>
      <c r="F25" s="29"/>
      <c r="G25" s="15">
        <f>SUM(G23:G24)</f>
        <v>9000</v>
      </c>
      <c r="H25" s="27"/>
    </row>
    <row r="26" spans="1:8" s="8" customFormat="1" ht="15.75" customHeight="1" x14ac:dyDescent="0.25">
      <c r="A26" s="37"/>
      <c r="B26" s="39" t="s">
        <v>25</v>
      </c>
      <c r="C26" s="11" t="s">
        <v>12</v>
      </c>
      <c r="D26" s="24" t="s">
        <v>11</v>
      </c>
      <c r="E26" s="11">
        <v>20</v>
      </c>
      <c r="F26" s="28">
        <v>37.5</v>
      </c>
      <c r="G26" s="18">
        <f t="shared" ref="G26:G28" si="7">E26*F26</f>
        <v>750</v>
      </c>
      <c r="H26" s="26"/>
    </row>
    <row r="27" spans="1:8" s="8" customFormat="1" ht="15.75" customHeight="1" x14ac:dyDescent="0.25">
      <c r="A27" s="37"/>
      <c r="B27" s="39"/>
      <c r="C27" s="11" t="s">
        <v>10</v>
      </c>
      <c r="D27" s="24" t="s">
        <v>11</v>
      </c>
      <c r="E27" s="11">
        <v>55</v>
      </c>
      <c r="F27" s="28">
        <v>37.5</v>
      </c>
      <c r="G27" s="18">
        <f t="shared" si="7"/>
        <v>2062.5</v>
      </c>
      <c r="H27" s="26"/>
    </row>
    <row r="28" spans="1:8" s="8" customFormat="1" ht="15.75" customHeight="1" x14ac:dyDescent="0.25">
      <c r="A28" s="37"/>
      <c r="B28" s="39"/>
      <c r="C28" s="11" t="s">
        <v>13</v>
      </c>
      <c r="D28" s="24" t="s">
        <v>11</v>
      </c>
      <c r="E28" s="11">
        <v>30</v>
      </c>
      <c r="F28" s="28">
        <v>37.5</v>
      </c>
      <c r="G28" s="18">
        <f t="shared" si="7"/>
        <v>1125</v>
      </c>
      <c r="H28" s="26"/>
    </row>
    <row r="29" spans="1:8" s="8" customFormat="1" ht="15.75" customHeight="1" x14ac:dyDescent="0.25">
      <c r="A29" s="37"/>
      <c r="B29" s="34" t="s">
        <v>6</v>
      </c>
      <c r="C29" s="35"/>
      <c r="D29" s="35"/>
      <c r="E29" s="19">
        <f>SUM(E26:E28)</f>
        <v>105</v>
      </c>
      <c r="F29" s="29"/>
      <c r="G29" s="15">
        <f>SUM(G26:G28)</f>
        <v>3937.5</v>
      </c>
      <c r="H29" s="27"/>
    </row>
    <row r="30" spans="1:8" s="8" customFormat="1" ht="15.75" customHeight="1" x14ac:dyDescent="0.25">
      <c r="A30" s="37"/>
      <c r="B30" s="30" t="s">
        <v>26</v>
      </c>
      <c r="C30" s="11" t="s">
        <v>10</v>
      </c>
      <c r="D30" s="24" t="s">
        <v>11</v>
      </c>
      <c r="E30" s="11">
        <v>60</v>
      </c>
      <c r="F30" s="28">
        <v>37.5</v>
      </c>
      <c r="G30" s="18">
        <f t="shared" ref="G30" si="8">E30*F30</f>
        <v>2250</v>
      </c>
      <c r="H30" s="26"/>
    </row>
    <row r="31" spans="1:8" s="8" customFormat="1" ht="15.75" customHeight="1" x14ac:dyDescent="0.25">
      <c r="A31" s="37"/>
      <c r="B31" s="34" t="s">
        <v>6</v>
      </c>
      <c r="C31" s="35"/>
      <c r="D31" s="35"/>
      <c r="E31" s="19">
        <f>SUM(E30:E30)</f>
        <v>60</v>
      </c>
      <c r="F31" s="29"/>
      <c r="G31" s="15">
        <f>SUM(G30:G30)</f>
        <v>2250</v>
      </c>
      <c r="H31" s="27"/>
    </row>
    <row r="32" spans="1:8" s="8" customFormat="1" ht="15.75" customHeight="1" x14ac:dyDescent="0.25">
      <c r="A32" s="37"/>
      <c r="B32" s="30" t="s">
        <v>27</v>
      </c>
      <c r="C32" s="7" t="s">
        <v>10</v>
      </c>
      <c r="D32" s="24" t="s">
        <v>11</v>
      </c>
      <c r="E32" s="11">
        <v>50</v>
      </c>
      <c r="F32" s="28">
        <v>37.5</v>
      </c>
      <c r="G32" s="18">
        <f t="shared" ref="G32" si="9">E32*F32</f>
        <v>1875</v>
      </c>
      <c r="H32" s="26"/>
    </row>
    <row r="33" spans="1:8" s="8" customFormat="1" ht="15.75" customHeight="1" x14ac:dyDescent="0.25">
      <c r="A33" s="37"/>
      <c r="B33" s="34" t="s">
        <v>6</v>
      </c>
      <c r="C33" s="35"/>
      <c r="D33" s="35"/>
      <c r="E33" s="19">
        <f>SUM(E32:E32)</f>
        <v>50</v>
      </c>
      <c r="F33" s="29"/>
      <c r="G33" s="15">
        <f>SUM(G32:G32)</f>
        <v>1875</v>
      </c>
      <c r="H33" s="27"/>
    </row>
    <row r="34" spans="1:8" s="8" customFormat="1" ht="15.75" customHeight="1" x14ac:dyDescent="0.25">
      <c r="A34" s="37"/>
      <c r="B34" s="30" t="s">
        <v>28</v>
      </c>
      <c r="C34" s="7" t="s">
        <v>10</v>
      </c>
      <c r="D34" s="24" t="s">
        <v>11</v>
      </c>
      <c r="E34" s="11">
        <v>120</v>
      </c>
      <c r="F34" s="28">
        <v>37.5</v>
      </c>
      <c r="G34" s="18">
        <f t="shared" ref="G34" si="10">E34*F34</f>
        <v>4500</v>
      </c>
      <c r="H34" s="26"/>
    </row>
    <row r="35" spans="1:8" s="8" customFormat="1" ht="15.75" customHeight="1" x14ac:dyDescent="0.25">
      <c r="A35" s="37"/>
      <c r="B35" s="34" t="s">
        <v>6</v>
      </c>
      <c r="C35" s="35"/>
      <c r="D35" s="35"/>
      <c r="E35" s="19">
        <f>SUM(E34:E34)</f>
        <v>120</v>
      </c>
      <c r="F35" s="19"/>
      <c r="G35" s="15">
        <f>SUM(G34:G34)</f>
        <v>4500</v>
      </c>
      <c r="H35" s="27"/>
    </row>
    <row r="36" spans="1:8" s="8" customFormat="1" x14ac:dyDescent="0.25">
      <c r="A36" s="38" t="s">
        <v>29</v>
      </c>
      <c r="B36" s="38"/>
      <c r="C36" s="38"/>
      <c r="D36" s="38"/>
      <c r="E36" s="25">
        <f>E35+E33+E31+E29+E25+E22+E20</f>
        <v>680</v>
      </c>
      <c r="F36" s="25"/>
      <c r="G36" s="25">
        <f t="shared" ref="G36" si="11">G35+G33+G31+G29+G25+G22+G20</f>
        <v>25500</v>
      </c>
      <c r="H36" s="31">
        <f>G36*0.05</f>
        <v>1275</v>
      </c>
    </row>
    <row r="37" spans="1:8" s="8" customFormat="1" x14ac:dyDescent="0.25">
      <c r="A37" s="37">
        <v>14</v>
      </c>
      <c r="B37" s="12" t="s">
        <v>47</v>
      </c>
      <c r="C37" s="7" t="s">
        <v>10</v>
      </c>
      <c r="D37" s="17" t="s">
        <v>11</v>
      </c>
      <c r="E37" s="9">
        <v>440</v>
      </c>
      <c r="F37" s="18">
        <v>37.5</v>
      </c>
      <c r="G37" s="18">
        <f>E37*F37</f>
        <v>16500</v>
      </c>
    </row>
    <row r="38" spans="1:8" s="8" customFormat="1" x14ac:dyDescent="0.25">
      <c r="A38" s="37"/>
      <c r="B38" s="34" t="s">
        <v>6</v>
      </c>
      <c r="C38" s="35"/>
      <c r="D38" s="35"/>
      <c r="E38" s="19">
        <f>SUM(E37:E37)</f>
        <v>440</v>
      </c>
      <c r="F38" s="2"/>
      <c r="G38" s="29">
        <f>SUM(G37:G37)</f>
        <v>16500</v>
      </c>
    </row>
    <row r="39" spans="1:8" s="1" customFormat="1" x14ac:dyDescent="0.25">
      <c r="A39" s="37"/>
      <c r="B39" s="39" t="s">
        <v>30</v>
      </c>
      <c r="C39" s="7" t="s">
        <v>10</v>
      </c>
      <c r="D39" s="17" t="s">
        <v>11</v>
      </c>
      <c r="E39" s="11">
        <v>60</v>
      </c>
      <c r="F39" s="18">
        <v>37.5</v>
      </c>
      <c r="G39" s="18">
        <f t="shared" ref="G39:G41" si="12">E39*F39</f>
        <v>2250</v>
      </c>
      <c r="H39" s="8"/>
    </row>
    <row r="40" spans="1:8" s="1" customFormat="1" x14ac:dyDescent="0.25">
      <c r="A40" s="37"/>
      <c r="B40" s="39"/>
      <c r="C40" s="7" t="s">
        <v>16</v>
      </c>
      <c r="D40" s="17" t="s">
        <v>11</v>
      </c>
      <c r="E40" s="11">
        <v>10</v>
      </c>
      <c r="F40" s="18">
        <v>37.5</v>
      </c>
      <c r="G40" s="18">
        <f t="shared" si="12"/>
        <v>375</v>
      </c>
      <c r="H40" s="8"/>
    </row>
    <row r="41" spans="1:8" s="8" customFormat="1" x14ac:dyDescent="0.25">
      <c r="A41" s="37"/>
      <c r="B41" s="39"/>
      <c r="C41" s="11" t="s">
        <v>15</v>
      </c>
      <c r="D41" s="24" t="s">
        <v>11</v>
      </c>
      <c r="E41" s="11">
        <v>10</v>
      </c>
      <c r="F41" s="18">
        <v>37.5</v>
      </c>
      <c r="G41" s="18">
        <f t="shared" si="12"/>
        <v>375</v>
      </c>
    </row>
    <row r="42" spans="1:8" s="8" customFormat="1" x14ac:dyDescent="0.25">
      <c r="A42" s="37"/>
      <c r="B42" s="34" t="s">
        <v>6</v>
      </c>
      <c r="C42" s="35"/>
      <c r="D42" s="35"/>
      <c r="E42" s="21">
        <f>SUM(E39:E41)</f>
        <v>80</v>
      </c>
      <c r="F42" s="23"/>
      <c r="G42" s="22">
        <f>SUM(G39:G41)</f>
        <v>3000</v>
      </c>
    </row>
    <row r="43" spans="1:8" s="1" customFormat="1" x14ac:dyDescent="0.25">
      <c r="A43" s="37"/>
      <c r="B43" s="39" t="s">
        <v>31</v>
      </c>
      <c r="C43" s="7" t="s">
        <v>10</v>
      </c>
      <c r="D43" s="17" t="s">
        <v>11</v>
      </c>
      <c r="E43" s="24">
        <v>100</v>
      </c>
      <c r="F43" s="18">
        <v>37.5</v>
      </c>
      <c r="G43" s="18">
        <f>E43*F43</f>
        <v>3750</v>
      </c>
      <c r="H43" s="8"/>
    </row>
    <row r="44" spans="1:8" s="8" customFormat="1" x14ac:dyDescent="0.25">
      <c r="A44" s="37"/>
      <c r="B44" s="39"/>
      <c r="C44" s="11" t="s">
        <v>16</v>
      </c>
      <c r="D44" s="17" t="s">
        <v>11</v>
      </c>
      <c r="E44" s="24">
        <v>30</v>
      </c>
      <c r="F44" s="18">
        <v>37.5</v>
      </c>
      <c r="G44" s="18">
        <f t="shared" ref="G44:G45" si="13">E44*F44</f>
        <v>1125</v>
      </c>
    </row>
    <row r="45" spans="1:8" s="8" customFormat="1" x14ac:dyDescent="0.25">
      <c r="A45" s="37"/>
      <c r="B45" s="39"/>
      <c r="C45" s="7" t="s">
        <v>15</v>
      </c>
      <c r="D45" s="17" t="s">
        <v>11</v>
      </c>
      <c r="E45" s="24">
        <v>10</v>
      </c>
      <c r="F45" s="18">
        <v>37.5</v>
      </c>
      <c r="G45" s="18">
        <f t="shared" si="13"/>
        <v>375</v>
      </c>
    </row>
    <row r="46" spans="1:8" s="8" customFormat="1" x14ac:dyDescent="0.25">
      <c r="A46" s="37"/>
      <c r="B46" s="34" t="s">
        <v>6</v>
      </c>
      <c r="C46" s="35"/>
      <c r="D46" s="35"/>
      <c r="E46" s="21">
        <f>SUM(E43:E45)</f>
        <v>140</v>
      </c>
      <c r="F46" s="23"/>
      <c r="G46" s="22">
        <f>SUM(G43:G45)</f>
        <v>5250</v>
      </c>
    </row>
    <row r="47" spans="1:8" s="8" customFormat="1" x14ac:dyDescent="0.25">
      <c r="A47" s="37"/>
      <c r="B47" s="30" t="s">
        <v>32</v>
      </c>
      <c r="C47" s="7" t="s">
        <v>10</v>
      </c>
      <c r="D47" s="17" t="s">
        <v>11</v>
      </c>
      <c r="E47" s="11">
        <v>30</v>
      </c>
      <c r="F47" s="18">
        <v>37.5</v>
      </c>
      <c r="G47" s="18">
        <f t="shared" ref="G47" si="14">E47*F47</f>
        <v>1125</v>
      </c>
    </row>
    <row r="48" spans="1:8" s="8" customFormat="1" x14ac:dyDescent="0.25">
      <c r="A48" s="37"/>
      <c r="B48" s="34" t="s">
        <v>6</v>
      </c>
      <c r="C48" s="35"/>
      <c r="D48" s="35"/>
      <c r="E48" s="21">
        <f>SUM(E47:E47)</f>
        <v>30</v>
      </c>
      <c r="F48" s="23"/>
      <c r="G48" s="22">
        <f>SUM(G47:G47)</f>
        <v>1125</v>
      </c>
    </row>
    <row r="49" spans="1:9" s="8" customFormat="1" x14ac:dyDescent="0.25">
      <c r="A49" s="40" t="s">
        <v>52</v>
      </c>
      <c r="B49" s="41"/>
      <c r="C49" s="41"/>
      <c r="D49" s="42"/>
      <c r="E49" s="25">
        <f>E48+E46+E42+E38</f>
        <v>690</v>
      </c>
      <c r="F49" s="25"/>
      <c r="G49" s="31">
        <f>G48+G46+G42+G38</f>
        <v>25875</v>
      </c>
      <c r="H49" s="25">
        <f>G49*0.05</f>
        <v>1293.75</v>
      </c>
    </row>
    <row r="50" spans="1:9" s="8" customFormat="1" x14ac:dyDescent="0.25">
      <c r="A50" s="37">
        <v>15</v>
      </c>
      <c r="B50" s="12" t="s">
        <v>34</v>
      </c>
      <c r="C50" s="7" t="s">
        <v>10</v>
      </c>
      <c r="D50" s="17" t="s">
        <v>11</v>
      </c>
      <c r="E50" s="9">
        <v>155</v>
      </c>
      <c r="F50" s="18">
        <v>37.5</v>
      </c>
      <c r="G50" s="18">
        <f t="shared" ref="G50" si="15">F50*E50</f>
        <v>5812.5</v>
      </c>
      <c r="H50" s="13"/>
    </row>
    <row r="51" spans="1:9" s="1" customFormat="1" x14ac:dyDescent="0.25">
      <c r="A51" s="37"/>
      <c r="B51" s="34" t="s">
        <v>6</v>
      </c>
      <c r="C51" s="35"/>
      <c r="D51" s="35"/>
      <c r="E51" s="21">
        <f>SUM(E50:E50)</f>
        <v>155</v>
      </c>
      <c r="F51" s="23"/>
      <c r="G51" s="22">
        <f>SUM(G50:G50)</f>
        <v>5812.5</v>
      </c>
      <c r="H51" s="13"/>
    </row>
    <row r="52" spans="1:9" s="1" customFormat="1" x14ac:dyDescent="0.25">
      <c r="A52" s="37"/>
      <c r="B52" s="39" t="s">
        <v>35</v>
      </c>
      <c r="C52" s="7" t="s">
        <v>10</v>
      </c>
      <c r="D52" s="17" t="s">
        <v>11</v>
      </c>
      <c r="E52" s="11">
        <v>70</v>
      </c>
      <c r="F52" s="18">
        <v>37.5</v>
      </c>
      <c r="G52" s="18">
        <f t="shared" ref="G52:G53" si="16">F52*E52</f>
        <v>2625</v>
      </c>
      <c r="H52" s="13"/>
    </row>
    <row r="53" spans="1:9" s="1" customFormat="1" x14ac:dyDescent="0.25">
      <c r="A53" s="37"/>
      <c r="B53" s="39"/>
      <c r="C53" s="7" t="s">
        <v>13</v>
      </c>
      <c r="D53" s="17" t="s">
        <v>11</v>
      </c>
      <c r="E53" s="11">
        <v>20</v>
      </c>
      <c r="F53" s="18">
        <v>37.5</v>
      </c>
      <c r="G53" s="18">
        <f t="shared" si="16"/>
        <v>750</v>
      </c>
      <c r="H53" s="13"/>
    </row>
    <row r="54" spans="1:9" s="1" customFormat="1" x14ac:dyDescent="0.25">
      <c r="A54" s="37"/>
      <c r="B54" s="34" t="s">
        <v>6</v>
      </c>
      <c r="C54" s="35"/>
      <c r="D54" s="35"/>
      <c r="E54" s="21">
        <f>SUM(E52:E53)</f>
        <v>90</v>
      </c>
      <c r="F54" s="23"/>
      <c r="G54" s="22">
        <f>SUM(G52:G53)</f>
        <v>3375</v>
      </c>
      <c r="H54" s="13"/>
    </row>
    <row r="55" spans="1:9" s="8" customFormat="1" x14ac:dyDescent="0.25">
      <c r="A55" s="40" t="s">
        <v>33</v>
      </c>
      <c r="B55" s="41"/>
      <c r="C55" s="41"/>
      <c r="D55" s="42"/>
      <c r="E55" s="25">
        <f>E54+E51</f>
        <v>245</v>
      </c>
      <c r="F55" s="25"/>
      <c r="G55" s="25">
        <f t="shared" ref="G55" si="17">G54+G51</f>
        <v>9187.5</v>
      </c>
      <c r="H55" s="31">
        <f>G55*0.05</f>
        <v>459.375</v>
      </c>
      <c r="I55" s="13"/>
    </row>
    <row r="56" spans="1:9" s="8" customFormat="1" x14ac:dyDescent="0.25">
      <c r="A56" s="37">
        <v>16</v>
      </c>
      <c r="B56" s="12" t="s">
        <v>37</v>
      </c>
      <c r="C56" s="7" t="s">
        <v>10</v>
      </c>
      <c r="D56" s="17" t="s">
        <v>11</v>
      </c>
      <c r="E56" s="9">
        <v>150</v>
      </c>
      <c r="F56" s="18">
        <v>37.5</v>
      </c>
      <c r="G56" s="18">
        <f t="shared" ref="G56" si="18">E56*F56</f>
        <v>5625</v>
      </c>
    </row>
    <row r="57" spans="1:9" s="8" customFormat="1" x14ac:dyDescent="0.25">
      <c r="A57" s="37"/>
      <c r="B57" s="34" t="s">
        <v>6</v>
      </c>
      <c r="C57" s="35"/>
      <c r="D57" s="35"/>
      <c r="E57" s="21">
        <f>SUM(E56:E56)</f>
        <v>150</v>
      </c>
      <c r="F57" s="23"/>
      <c r="G57" s="22">
        <f>SUM(G56:G56)</f>
        <v>5625</v>
      </c>
    </row>
    <row r="58" spans="1:9" s="8" customFormat="1" x14ac:dyDescent="0.25">
      <c r="A58" s="37"/>
      <c r="B58" s="39" t="s">
        <v>48</v>
      </c>
      <c r="C58" s="11" t="s">
        <v>16</v>
      </c>
      <c r="D58" s="17" t="s">
        <v>11</v>
      </c>
      <c r="E58" s="24">
        <v>50</v>
      </c>
      <c r="F58" s="18">
        <v>37.5</v>
      </c>
      <c r="G58" s="18">
        <f t="shared" ref="G58:G59" si="19">E58*F58</f>
        <v>1875</v>
      </c>
    </row>
    <row r="59" spans="1:9" s="8" customFormat="1" x14ac:dyDescent="0.25">
      <c r="A59" s="37"/>
      <c r="B59" s="39"/>
      <c r="C59" s="7" t="s">
        <v>10</v>
      </c>
      <c r="D59" s="17" t="s">
        <v>11</v>
      </c>
      <c r="E59" s="24">
        <v>50</v>
      </c>
      <c r="F59" s="18">
        <v>37.5</v>
      </c>
      <c r="G59" s="18">
        <f t="shared" si="19"/>
        <v>1875</v>
      </c>
    </row>
    <row r="60" spans="1:9" s="8" customFormat="1" x14ac:dyDescent="0.25">
      <c r="A60" s="37"/>
      <c r="B60" s="34" t="s">
        <v>6</v>
      </c>
      <c r="C60" s="35"/>
      <c r="D60" s="35"/>
      <c r="E60" s="21">
        <f>SUM(E58:E59)</f>
        <v>100</v>
      </c>
      <c r="F60" s="23"/>
      <c r="G60" s="22">
        <f>SUM(G58:G59)</f>
        <v>3750</v>
      </c>
    </row>
    <row r="61" spans="1:9" s="8" customFormat="1" x14ac:dyDescent="0.25">
      <c r="A61" s="40" t="s">
        <v>36</v>
      </c>
      <c r="B61" s="41"/>
      <c r="C61" s="41"/>
      <c r="D61" s="42"/>
      <c r="E61" s="25">
        <f>E60+E57</f>
        <v>250</v>
      </c>
      <c r="F61" s="25"/>
      <c r="G61" s="31">
        <f>G60+G57</f>
        <v>9375</v>
      </c>
      <c r="H61" s="31">
        <f>G61*0.05</f>
        <v>468.75</v>
      </c>
    </row>
    <row r="62" spans="1:9" s="8" customFormat="1" x14ac:dyDescent="0.25">
      <c r="A62" s="37">
        <v>17</v>
      </c>
      <c r="B62" s="43" t="s">
        <v>39</v>
      </c>
      <c r="C62" s="7" t="s">
        <v>10</v>
      </c>
      <c r="D62" s="17" t="s">
        <v>11</v>
      </c>
      <c r="E62" s="9">
        <v>50</v>
      </c>
      <c r="F62" s="18">
        <v>37.5</v>
      </c>
      <c r="G62" s="18">
        <f t="shared" ref="G62:G63" si="20">E62*F62</f>
        <v>1875</v>
      </c>
    </row>
    <row r="63" spans="1:9" s="1" customFormat="1" x14ac:dyDescent="0.25">
      <c r="A63" s="37"/>
      <c r="B63" s="43"/>
      <c r="C63" s="7" t="s">
        <v>16</v>
      </c>
      <c r="D63" s="17" t="s">
        <v>11</v>
      </c>
      <c r="E63" s="9">
        <v>50</v>
      </c>
      <c r="F63" s="18">
        <v>37.5</v>
      </c>
      <c r="G63" s="18">
        <f t="shared" si="20"/>
        <v>1875</v>
      </c>
      <c r="H63" s="8"/>
    </row>
    <row r="64" spans="1:9" s="8" customFormat="1" x14ac:dyDescent="0.25">
      <c r="A64" s="37"/>
      <c r="B64" s="34" t="s">
        <v>6</v>
      </c>
      <c r="C64" s="35"/>
      <c r="D64" s="35"/>
      <c r="E64" s="21">
        <f>SUM(E62:E63)</f>
        <v>100</v>
      </c>
      <c r="F64" s="23"/>
      <c r="G64" s="22">
        <f>SUM(G62:G63)</f>
        <v>3750</v>
      </c>
    </row>
    <row r="65" spans="1:8" s="8" customFormat="1" x14ac:dyDescent="0.25">
      <c r="A65" s="37"/>
      <c r="B65" s="39" t="s">
        <v>40</v>
      </c>
      <c r="C65" s="7" t="s">
        <v>10</v>
      </c>
      <c r="D65" s="17" t="s">
        <v>11</v>
      </c>
      <c r="E65" s="24">
        <v>40</v>
      </c>
      <c r="F65" s="18">
        <v>37.5</v>
      </c>
      <c r="G65" s="18">
        <f t="shared" ref="G65:G67" si="21">E65*F65</f>
        <v>1500</v>
      </c>
    </row>
    <row r="66" spans="1:8" s="8" customFormat="1" x14ac:dyDescent="0.25">
      <c r="A66" s="37"/>
      <c r="B66" s="39"/>
      <c r="C66" s="11" t="s">
        <v>16</v>
      </c>
      <c r="D66" s="17" t="s">
        <v>11</v>
      </c>
      <c r="E66" s="24">
        <v>20</v>
      </c>
      <c r="F66" s="18">
        <v>37.5</v>
      </c>
      <c r="G66" s="18">
        <f t="shared" si="21"/>
        <v>750</v>
      </c>
    </row>
    <row r="67" spans="1:8" s="8" customFormat="1" x14ac:dyDescent="0.25">
      <c r="A67" s="37"/>
      <c r="B67" s="39"/>
      <c r="C67" s="7" t="s">
        <v>15</v>
      </c>
      <c r="D67" s="17" t="s">
        <v>11</v>
      </c>
      <c r="E67" s="24">
        <v>10</v>
      </c>
      <c r="F67" s="18">
        <v>37.5</v>
      </c>
      <c r="G67" s="18">
        <f t="shared" si="21"/>
        <v>375</v>
      </c>
    </row>
    <row r="68" spans="1:8" s="8" customFormat="1" x14ac:dyDescent="0.25">
      <c r="A68" s="37"/>
      <c r="B68" s="34" t="s">
        <v>6</v>
      </c>
      <c r="C68" s="35"/>
      <c r="D68" s="35"/>
      <c r="E68" s="21">
        <f>SUM(E65:E67)</f>
        <v>70</v>
      </c>
      <c r="F68" s="23"/>
      <c r="G68" s="22">
        <f>SUM(G65:G67)</f>
        <v>2625</v>
      </c>
    </row>
    <row r="69" spans="1:8" s="8" customFormat="1" x14ac:dyDescent="0.25">
      <c r="A69" s="37"/>
      <c r="B69" s="39" t="s">
        <v>49</v>
      </c>
      <c r="C69" s="11" t="s">
        <v>16</v>
      </c>
      <c r="D69" s="17" t="s">
        <v>11</v>
      </c>
      <c r="E69" s="24">
        <v>30</v>
      </c>
      <c r="F69" s="18">
        <v>37.5</v>
      </c>
      <c r="G69" s="18">
        <f t="shared" ref="G69:G70" si="22">E69*F69</f>
        <v>1125</v>
      </c>
    </row>
    <row r="70" spans="1:8" s="8" customFormat="1" x14ac:dyDescent="0.25">
      <c r="A70" s="37"/>
      <c r="B70" s="39"/>
      <c r="C70" s="7" t="s">
        <v>10</v>
      </c>
      <c r="D70" s="17" t="s">
        <v>11</v>
      </c>
      <c r="E70" s="24">
        <v>40</v>
      </c>
      <c r="F70" s="18">
        <v>37.5</v>
      </c>
      <c r="G70" s="18">
        <f t="shared" si="22"/>
        <v>1500</v>
      </c>
    </row>
    <row r="71" spans="1:8" s="8" customFormat="1" x14ac:dyDescent="0.25">
      <c r="A71" s="37"/>
      <c r="B71" s="34" t="s">
        <v>6</v>
      </c>
      <c r="C71" s="35"/>
      <c r="D71" s="35"/>
      <c r="E71" s="21">
        <f>SUM(E69:E70)</f>
        <v>70</v>
      </c>
      <c r="F71" s="23"/>
      <c r="G71" s="22">
        <f>SUM(G69:G70)</f>
        <v>2625</v>
      </c>
    </row>
    <row r="72" spans="1:8" s="8" customFormat="1" x14ac:dyDescent="0.25">
      <c r="A72" s="40" t="s">
        <v>38</v>
      </c>
      <c r="B72" s="41"/>
      <c r="C72" s="41"/>
      <c r="D72" s="42"/>
      <c r="E72" s="25">
        <f>E71+E68+E64</f>
        <v>240</v>
      </c>
      <c r="F72" s="25"/>
      <c r="G72" s="31">
        <f>G71+G68+G64</f>
        <v>9000</v>
      </c>
      <c r="H72" s="31">
        <f>G72*0.05</f>
        <v>450</v>
      </c>
    </row>
    <row r="73" spans="1:8" s="8" customFormat="1" x14ac:dyDescent="0.25">
      <c r="A73" s="37">
        <v>18</v>
      </c>
      <c r="B73" s="39" t="s">
        <v>42</v>
      </c>
      <c r="C73" s="32" t="s">
        <v>16</v>
      </c>
      <c r="D73" s="17" t="s">
        <v>11</v>
      </c>
      <c r="E73" s="24">
        <v>50</v>
      </c>
      <c r="F73" s="18">
        <v>37.5</v>
      </c>
      <c r="G73" s="18">
        <f t="shared" ref="G73:G74" si="23">E73*F73</f>
        <v>1875</v>
      </c>
    </row>
    <row r="74" spans="1:8" s="8" customFormat="1" x14ac:dyDescent="0.25">
      <c r="A74" s="37"/>
      <c r="B74" s="39"/>
      <c r="C74" s="7" t="s">
        <v>10</v>
      </c>
      <c r="D74" s="17" t="s">
        <v>11</v>
      </c>
      <c r="E74" s="24">
        <v>100</v>
      </c>
      <c r="F74" s="18">
        <v>37.5</v>
      </c>
      <c r="G74" s="18">
        <f t="shared" si="23"/>
        <v>3750</v>
      </c>
    </row>
    <row r="75" spans="1:8" s="8" customFormat="1" x14ac:dyDescent="0.25">
      <c r="A75" s="37"/>
      <c r="B75" s="39"/>
      <c r="C75" s="7" t="s">
        <v>15</v>
      </c>
      <c r="D75" s="17" t="s">
        <v>11</v>
      </c>
      <c r="E75" s="24">
        <v>10</v>
      </c>
      <c r="F75" s="18">
        <v>37.5</v>
      </c>
      <c r="G75" s="18">
        <f>E75*F75</f>
        <v>375</v>
      </c>
    </row>
    <row r="76" spans="1:8" s="8" customFormat="1" x14ac:dyDescent="0.25">
      <c r="A76" s="37"/>
      <c r="B76" s="34" t="s">
        <v>6</v>
      </c>
      <c r="C76" s="35"/>
      <c r="D76" s="35"/>
      <c r="E76" s="21">
        <f>SUM(E73:E75)</f>
        <v>160</v>
      </c>
      <c r="F76" s="23"/>
      <c r="G76" s="22">
        <f>SUM(G73:G75)</f>
        <v>6000</v>
      </c>
    </row>
    <row r="77" spans="1:8" s="8" customFormat="1" x14ac:dyDescent="0.25">
      <c r="A77" s="37"/>
      <c r="B77" s="39" t="s">
        <v>43</v>
      </c>
      <c r="C77" s="7" t="s">
        <v>10</v>
      </c>
      <c r="D77" s="17" t="s">
        <v>11</v>
      </c>
      <c r="E77" s="24">
        <v>100</v>
      </c>
      <c r="F77" s="18">
        <v>37.5</v>
      </c>
      <c r="G77" s="18">
        <f t="shared" ref="G77:G78" si="24">E77*F77</f>
        <v>3750</v>
      </c>
    </row>
    <row r="78" spans="1:8" s="8" customFormat="1" x14ac:dyDescent="0.25">
      <c r="A78" s="37"/>
      <c r="B78" s="39"/>
      <c r="C78" s="7" t="s">
        <v>16</v>
      </c>
      <c r="D78" s="17" t="s">
        <v>11</v>
      </c>
      <c r="E78" s="24">
        <v>100</v>
      </c>
      <c r="F78" s="18">
        <v>37.5</v>
      </c>
      <c r="G78" s="18">
        <f t="shared" si="24"/>
        <v>3750</v>
      </c>
    </row>
    <row r="79" spans="1:8" s="8" customFormat="1" x14ac:dyDescent="0.25">
      <c r="A79" s="37"/>
      <c r="B79" s="34" t="s">
        <v>6</v>
      </c>
      <c r="C79" s="35"/>
      <c r="D79" s="35"/>
      <c r="E79" s="21">
        <f>SUM(E77:E78)</f>
        <v>200</v>
      </c>
      <c r="F79" s="23"/>
      <c r="G79" s="22">
        <f>SUM(G77:G78)</f>
        <v>7500</v>
      </c>
    </row>
    <row r="80" spans="1:8" s="8" customFormat="1" x14ac:dyDescent="0.25">
      <c r="A80" s="40" t="s">
        <v>41</v>
      </c>
      <c r="B80" s="41"/>
      <c r="C80" s="41"/>
      <c r="D80" s="42"/>
      <c r="E80" s="25">
        <f>E79+E76</f>
        <v>360</v>
      </c>
      <c r="F80" s="25"/>
      <c r="G80" s="31">
        <f>G79+G76</f>
        <v>13500</v>
      </c>
      <c r="H80" s="31">
        <f>G80*0.05</f>
        <v>675</v>
      </c>
    </row>
    <row r="81" spans="1:8" s="8" customFormat="1" x14ac:dyDescent="0.25">
      <c r="A81" s="44">
        <v>19</v>
      </c>
      <c r="B81" s="43" t="s">
        <v>50</v>
      </c>
      <c r="C81" s="7" t="s">
        <v>10</v>
      </c>
      <c r="D81" s="17" t="s">
        <v>11</v>
      </c>
      <c r="E81" s="9">
        <v>90</v>
      </c>
      <c r="F81" s="18">
        <v>37.5</v>
      </c>
      <c r="G81" s="18">
        <f t="shared" ref="G81:G84" si="25">E81*F81</f>
        <v>3375</v>
      </c>
    </row>
    <row r="82" spans="1:8" s="8" customFormat="1" x14ac:dyDescent="0.25">
      <c r="A82" s="44"/>
      <c r="B82" s="43"/>
      <c r="C82" s="10" t="s">
        <v>16</v>
      </c>
      <c r="D82" s="17" t="s">
        <v>11</v>
      </c>
      <c r="E82" s="9">
        <v>10</v>
      </c>
      <c r="F82" s="18">
        <v>37.5</v>
      </c>
      <c r="G82" s="18">
        <f t="shared" si="25"/>
        <v>375</v>
      </c>
    </row>
    <row r="83" spans="1:8" s="8" customFormat="1" x14ac:dyDescent="0.25">
      <c r="A83" s="44"/>
      <c r="B83" s="43"/>
      <c r="C83" s="10" t="s">
        <v>15</v>
      </c>
      <c r="D83" s="17" t="s">
        <v>11</v>
      </c>
      <c r="E83" s="9">
        <v>10</v>
      </c>
      <c r="F83" s="18">
        <v>37.5</v>
      </c>
      <c r="G83" s="18">
        <f t="shared" si="25"/>
        <v>375</v>
      </c>
    </row>
    <row r="84" spans="1:8" s="8" customFormat="1" x14ac:dyDescent="0.25">
      <c r="A84" s="44"/>
      <c r="B84" s="43"/>
      <c r="C84" s="10" t="s">
        <v>14</v>
      </c>
      <c r="D84" s="17" t="s">
        <v>11</v>
      </c>
      <c r="E84" s="9">
        <v>5</v>
      </c>
      <c r="F84" s="18">
        <v>37.5</v>
      </c>
      <c r="G84" s="18">
        <f t="shared" si="25"/>
        <v>187.5</v>
      </c>
    </row>
    <row r="85" spans="1:8" s="8" customFormat="1" x14ac:dyDescent="0.25">
      <c r="A85" s="44"/>
      <c r="B85" s="34" t="s">
        <v>6</v>
      </c>
      <c r="C85" s="35"/>
      <c r="D85" s="35"/>
      <c r="E85" s="19">
        <f>SUM(E81:E84)</f>
        <v>115</v>
      </c>
      <c r="F85" s="2"/>
      <c r="G85" s="29">
        <f>SUM(G81:G84)</f>
        <v>4312.5</v>
      </c>
    </row>
    <row r="86" spans="1:8" s="8" customFormat="1" x14ac:dyDescent="0.25">
      <c r="A86" s="44"/>
      <c r="B86" s="39" t="s">
        <v>45</v>
      </c>
      <c r="C86" s="7" t="s">
        <v>10</v>
      </c>
      <c r="D86" s="24" t="s">
        <v>11</v>
      </c>
      <c r="E86" s="11">
        <v>130</v>
      </c>
      <c r="F86" s="18">
        <v>37.5</v>
      </c>
      <c r="G86" s="18">
        <f t="shared" ref="G86:G87" si="26">E86*F86</f>
        <v>4875</v>
      </c>
    </row>
    <row r="87" spans="1:8" s="8" customFormat="1" x14ac:dyDescent="0.25">
      <c r="A87" s="44"/>
      <c r="B87" s="39"/>
      <c r="C87" s="11" t="s">
        <v>16</v>
      </c>
      <c r="D87" s="24" t="s">
        <v>11</v>
      </c>
      <c r="E87" s="11">
        <v>20</v>
      </c>
      <c r="F87" s="18">
        <v>37.5</v>
      </c>
      <c r="G87" s="18">
        <f t="shared" si="26"/>
        <v>750</v>
      </c>
    </row>
    <row r="88" spans="1:8" s="8" customFormat="1" x14ac:dyDescent="0.25">
      <c r="A88" s="44"/>
      <c r="B88" s="34" t="s">
        <v>6</v>
      </c>
      <c r="C88" s="35"/>
      <c r="D88" s="35"/>
      <c r="E88" s="19">
        <f>SUM(E86:E87)</f>
        <v>150</v>
      </c>
      <c r="F88" s="19"/>
      <c r="G88" s="29">
        <f>SUM(G86:G87)</f>
        <v>5625</v>
      </c>
    </row>
    <row r="89" spans="1:8" s="8" customFormat="1" x14ac:dyDescent="0.25">
      <c r="A89" s="40" t="s">
        <v>44</v>
      </c>
      <c r="B89" s="41"/>
      <c r="C89" s="41"/>
      <c r="D89" s="42"/>
      <c r="E89" s="25">
        <f>E85+E88</f>
        <v>265</v>
      </c>
      <c r="F89" s="25"/>
      <c r="G89" s="25">
        <f>G85+G88</f>
        <v>9937.5</v>
      </c>
      <c r="H89" s="31">
        <f>G89*0.05</f>
        <v>496.875</v>
      </c>
    </row>
    <row r="90" spans="1:8" s="8" customFormat="1" x14ac:dyDescent="0.25">
      <c r="A90" s="37">
        <v>20</v>
      </c>
      <c r="B90" s="43" t="s">
        <v>46</v>
      </c>
      <c r="C90" s="7" t="s">
        <v>10</v>
      </c>
      <c r="D90" s="17" t="s">
        <v>11</v>
      </c>
      <c r="E90" s="9">
        <v>170</v>
      </c>
      <c r="F90" s="18">
        <v>37.5</v>
      </c>
      <c r="G90" s="18">
        <f t="shared" ref="G90:G93" si="27">E90*F90</f>
        <v>6375</v>
      </c>
    </row>
    <row r="91" spans="1:8" s="8" customFormat="1" x14ac:dyDescent="0.25">
      <c r="A91" s="37"/>
      <c r="B91" s="43"/>
      <c r="C91" s="7" t="s">
        <v>51</v>
      </c>
      <c r="D91" s="17" t="s">
        <v>11</v>
      </c>
      <c r="E91" s="9">
        <v>30</v>
      </c>
      <c r="F91" s="18">
        <v>37.5</v>
      </c>
      <c r="G91" s="18">
        <f t="shared" si="27"/>
        <v>1125</v>
      </c>
    </row>
    <row r="92" spans="1:8" s="8" customFormat="1" x14ac:dyDescent="0.25">
      <c r="A92" s="37"/>
      <c r="B92" s="43"/>
      <c r="C92" s="7" t="s">
        <v>15</v>
      </c>
      <c r="D92" s="17" t="s">
        <v>11</v>
      </c>
      <c r="E92" s="9">
        <v>10</v>
      </c>
      <c r="F92" s="18">
        <v>37.5</v>
      </c>
      <c r="G92" s="18">
        <f t="shared" si="27"/>
        <v>375</v>
      </c>
    </row>
    <row r="93" spans="1:8" s="8" customFormat="1" x14ac:dyDescent="0.25">
      <c r="A93" s="37"/>
      <c r="B93" s="43"/>
      <c r="C93" s="7" t="s">
        <v>12</v>
      </c>
      <c r="D93" s="17" t="s">
        <v>11</v>
      </c>
      <c r="E93" s="9">
        <v>5</v>
      </c>
      <c r="F93" s="18">
        <v>37.5</v>
      </c>
      <c r="G93" s="18">
        <f t="shared" si="27"/>
        <v>187.5</v>
      </c>
    </row>
    <row r="94" spans="1:8" s="8" customFormat="1" x14ac:dyDescent="0.25">
      <c r="A94" s="37"/>
      <c r="B94" s="34" t="s">
        <v>6</v>
      </c>
      <c r="C94" s="35"/>
      <c r="D94" s="35"/>
      <c r="E94" s="21">
        <f>SUM(E90:E93)</f>
        <v>215</v>
      </c>
      <c r="F94" s="23"/>
      <c r="G94" s="22">
        <f>SUM(G90:G93)</f>
        <v>8062.5</v>
      </c>
    </row>
    <row r="95" spans="1:8" s="8" customFormat="1" x14ac:dyDescent="0.25">
      <c r="A95" s="40" t="s">
        <v>53</v>
      </c>
      <c r="B95" s="41"/>
      <c r="C95" s="41"/>
      <c r="D95" s="42"/>
      <c r="E95" s="25">
        <f>E94</f>
        <v>215</v>
      </c>
      <c r="F95" s="25"/>
      <c r="G95" s="31">
        <f>G94</f>
        <v>8062.5</v>
      </c>
      <c r="H95" s="31">
        <f>G95*0.05</f>
        <v>403.125</v>
      </c>
    </row>
    <row r="96" spans="1:8" x14ac:dyDescent="0.25">
      <c r="E96" s="33">
        <f>E16+E36+E49+E55+E61+E72+E80+E89+E95</f>
        <v>3535</v>
      </c>
      <c r="F96" s="6"/>
      <c r="H96" s="16"/>
    </row>
  </sheetData>
  <mergeCells count="64">
    <mergeCell ref="B94:D94"/>
    <mergeCell ref="A95:D95"/>
    <mergeCell ref="B88:D88"/>
    <mergeCell ref="A89:D89"/>
    <mergeCell ref="A90:A94"/>
    <mergeCell ref="B90:B93"/>
    <mergeCell ref="A80:D80"/>
    <mergeCell ref="A81:A88"/>
    <mergeCell ref="B81:B84"/>
    <mergeCell ref="B85:D85"/>
    <mergeCell ref="B86:B87"/>
    <mergeCell ref="A72:D72"/>
    <mergeCell ref="A73:A79"/>
    <mergeCell ref="B73:B75"/>
    <mergeCell ref="B76:D76"/>
    <mergeCell ref="B77:B78"/>
    <mergeCell ref="B79:D79"/>
    <mergeCell ref="B69:B70"/>
    <mergeCell ref="B60:D60"/>
    <mergeCell ref="A61:D61"/>
    <mergeCell ref="A62:A71"/>
    <mergeCell ref="B62:B63"/>
    <mergeCell ref="B64:D64"/>
    <mergeCell ref="B65:B67"/>
    <mergeCell ref="B71:D71"/>
    <mergeCell ref="A56:A60"/>
    <mergeCell ref="B57:D57"/>
    <mergeCell ref="B58:B59"/>
    <mergeCell ref="B54:D54"/>
    <mergeCell ref="B68:D68"/>
    <mergeCell ref="A49:D49"/>
    <mergeCell ref="A50:A54"/>
    <mergeCell ref="B51:D51"/>
    <mergeCell ref="B52:B53"/>
    <mergeCell ref="A55:D55"/>
    <mergeCell ref="B46:D46"/>
    <mergeCell ref="A37:A48"/>
    <mergeCell ref="B38:D38"/>
    <mergeCell ref="B39:B41"/>
    <mergeCell ref="B42:D42"/>
    <mergeCell ref="B48:D48"/>
    <mergeCell ref="A36:D36"/>
    <mergeCell ref="B33:D33"/>
    <mergeCell ref="B29:D29"/>
    <mergeCell ref="B31:D31"/>
    <mergeCell ref="B43:B45"/>
    <mergeCell ref="A16:D16"/>
    <mergeCell ref="A17:A35"/>
    <mergeCell ref="B17:B19"/>
    <mergeCell ref="B12:D12"/>
    <mergeCell ref="B13:B14"/>
    <mergeCell ref="B15:D15"/>
    <mergeCell ref="B22:D22"/>
    <mergeCell ref="B23:B24"/>
    <mergeCell ref="B25:D25"/>
    <mergeCell ref="B26:B28"/>
    <mergeCell ref="B20:D20"/>
    <mergeCell ref="B35:D35"/>
    <mergeCell ref="B9:D9"/>
    <mergeCell ref="B10:B11"/>
    <mergeCell ref="A3:A15"/>
    <mergeCell ref="B3:B4"/>
    <mergeCell ref="B5:D5"/>
    <mergeCell ref="B6:B8"/>
  </mergeCells>
  <pageMargins left="0.25" right="0.25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Krasimira Krasimira</cp:lastModifiedBy>
  <cp:lastPrinted>2024-05-08T12:34:28Z</cp:lastPrinted>
  <dcterms:created xsi:type="dcterms:W3CDTF">2019-10-11T07:43:52Z</dcterms:created>
  <dcterms:modified xsi:type="dcterms:W3CDTF">2024-05-29T07:24:00Z</dcterms:modified>
</cp:coreProperties>
</file>